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<sst xmlns="http://schemas.openxmlformats.org/spreadsheetml/2006/main" count="27140" uniqueCount="779">
  <si>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</si>
  <si>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</si>
  <si>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</si>
  <si>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</si>
  <si>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</si>
  <si>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</si>
  <si>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</si>
  <si>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</si>
  <si>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</si>
  <si>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</si>
  <si>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</si>
  <si>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</si>
  <si>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</si>
  <si>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</si>
  <si>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</si>
  <si>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</si>
  <si>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</si>
  <si>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</si>
  <si>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</si>
  <si>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</si>
  <si>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</si>
  <si>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</si>
  <si>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</si>
  <si>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</si>
  <si>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</si>
  <si>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</si>
  <si>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</si>
  <si>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</si>
  <si>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</si>
  <si>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</si>
  <si>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</si>
  <si>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</si>
  <si>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</si>
  <si>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</si>
  <si>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</si>
  <si>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</si>
  <si>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</si>
  <si>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</si>
  <si>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</si>
  <si>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</si>
  <si>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</si>
  <si>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</si>
  <si>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</si>
  <si>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</si>
  <si>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</si>
  <si>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</si>
  <si>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</si>
  <si>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</si>
  <si>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</si>
  <si>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</si>
  <si>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</si>
  <si>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</si>
  <si>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</si>
  <si>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</si>
  <si>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</si>
  <si>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</si>
  <si>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</si>
  <si>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</si>
  <si>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</si>
  <si>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</si>
  <si>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</si>
  <si>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</si>
  <si>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</si>
  <si>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</si>
  <si>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</si>
  <si>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</si>
  <si>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</si>
  <si>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</si>
  <si>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</si>
  <si>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</si>
  <si>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</si>
  <si>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</si>
  <si>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</si>
  <si>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</si>
  <si>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</si>
  <si>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</si>
  <si>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</si>
  <si>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</si>
  <si>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</si>
  <si>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</si>
  <si>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</si>
  <si>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</si>
  <si>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</si>
  <si>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</si>
  <si>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</si>
  <si>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</si>
  <si>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</si>
  <si>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</si>
  <si>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</si>
  <si>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</si>
  <si>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</si>
  <si>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</si>
  <si>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</si>
  <si>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</si>
  <si>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</si>
  <si>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</si>
  <si>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</si>
  <si>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</si>
  <si>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</si>
  <si>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</si>
  <si>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</si>
  <si>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</si>
  <si>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</si>
  <si>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</si>
  <si>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</si>
  <si>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</si>
  <si>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</si>
  <si>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</si>
  <si>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</si>
  <si>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</si>
  <si>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</si>
  <si>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</si>
  <si>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</si>
  <si>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</si>
  <si>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</si>
  <si>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</si>
  <si>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</si>
  <si>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</si>
  <si>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</si>
  <si>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</si>
  <si>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</si>
  <si>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</si>
  <si>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</si>
  <si>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</si>
  <si>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</si>
  <si>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</si>
  <si>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</si>
  <si>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</si>
  <si>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</si>
  <si>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</si>
  <si>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</si>
  <si>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</si>
  <si>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</si>
  <si>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</si>
  <si>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</si>
  <si>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</si>
  <si>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</si>
  <si>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</si>
  <si>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</si>
  <si>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</si>
  <si>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</si>
  <si>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</si>
  <si>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</si>
  <si>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</si>
  <si>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</si>
  <si>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</si>
  <si>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</si>
  <si>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</si>
  <si>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</si>
  <si>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</si>
  <si>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</si>
  <si>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</si>
  <si>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</si>
  <si>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</si>
  <si>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</si>
  <si>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</si>
  <si>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</si>
  <si>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</si>
  <si>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</si>
  <si>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</si>
  <si>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</si>
  <si>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</si>
  <si>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</si>
  <si>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</si>
  <si>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</si>
  <si>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</si>
  <si>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</si>
  <si>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</si>
  <si>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</si>
  <si>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</si>
  <si>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</si>
  <si>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</si>
  <si>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</si>
  <si>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</si>
  <si>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</si>
  <si>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</si>
  <si>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</si>
  <si>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</si>
  <si>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</si>
  <si>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</si>
  <si>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</si>
  <si>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</si>
  <si>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</si>
  <si>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</si>
  <si>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</si>
  <si>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</si>
  <si>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</si>
  <si>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</si>
  <si>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</si>
  <si>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</si>
  <si>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</si>
  <si>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</si>
  <si>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</si>
  <si>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</si>
  <si>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</si>
  <si>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</si>
  <si>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</si>
  <si>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</si>
  <si>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</si>
  <si>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</si>
  <si>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</si>
  <si>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</si>
  <si>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</si>
  <si>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</si>
  <si>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</si>
  <si>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</si>
  <si>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</si>
  <si>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</si>
  <si>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</si>
  <si>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</si>
  <si>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</si>
  <si>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</si>
  <si>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</si>
  <si>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</si>
  <si>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</si>
  <si>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</si>
  <si>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</si>
  <si>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</si>
  <si>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</si>
  <si>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</si>
  <si>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</si>
  <si>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</si>
  <si>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</si>
  <si>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</si>
  <si>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</si>
  <si>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</si>
  <si>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</si>
  <si>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</si>
  <si>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</si>
  <si>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</si>
  <si>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</si>
  <si>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</si>
  <si>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</si>
  <si>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</si>
  <si>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</si>
  <si>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</si>
  <si>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</si>
  <si>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</si>
  <si>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</si>
  <si>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</si>
  <si>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</si>
  <si>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</si>
  <si>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</si>
  <si>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</si>
  <si>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</si>
  <si>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</si>
  <si>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</si>
  <si>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</si>
  <si>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</si>
  <si>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</si>
  <si>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</si>
  <si>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</si>
  <si>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</si>
  <si>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</si>
  <si>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</si>
  <si>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</si>
  <si>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</si>
  <si>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</si>
  <si>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</si>
  <si>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</si>
  <si>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</si>
  <si>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</si>
  <si>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</si>
  <si>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</si>
  <si>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</si>
  <si>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</si>
  <si>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</si>
  <si>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</si>
  <si>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</si>
  <si>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</si>
  <si>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</si>
  <si>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</si>
  <si>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</si>
  <si>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</si>
  <si>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</si>
  <si>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</si>
  <si>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</si>
  <si>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</si>
  <si>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</si>
  <si>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</si>
  <si>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</si>
  <si>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</si>
  <si>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</si>
  <si>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</si>
  <si>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</si>
  <si>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</si>
  <si>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</si>
  <si>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</si>
  <si>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</si>
  <si>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</si>
  <si>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</si>
  <si>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</si>
  <si>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</si>
  <si>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</si>
  <si>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</si>
  <si>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</si>
  <si>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</si>
  <si>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</si>
  <si>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</si>
  <si>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</si>
  <si>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</si>
  <si>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</si>
  <si>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</si>
  <si>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</si>
  <si>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</si>
  <si>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</si>
  <si>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</si>
  <si>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</si>
  <si>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</si>
  <si>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</si>
  <si>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</si>
  <si>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</si>
  <si>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</si>
  <si>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</si>
  <si>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</si>
  <si>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</si>
  <si>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</si>
  <si>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</si>
  <si>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</si>
  <si>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</si>
  <si>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</si>
  <si>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</si>
  <si>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</si>
  <si>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</si>
  <si>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</si>
  <si>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</si>
  <si>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</si>
  <si>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</si>
  <si>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</si>
  <si>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</si>
  <si>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</si>
  <si>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</si>
  <si>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</si>
  <si>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</si>
  <si>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</si>
  <si>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</si>
  <si>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</si>
  <si>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</si>
  <si>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</si>
  <si>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</si>
  <si>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</si>
  <si>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</si>
  <si>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</si>
  <si>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</si>
  <si>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</si>
  <si>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</si>
  <si>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</si>
  <si>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</si>
  <si>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</si>
  <si>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</si>
  <si>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</si>
  <si>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</si>
  <si>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</si>
  <si>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</si>
  <si>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</si>
  <si>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</si>
  <si>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</si>
  <si>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</si>
  <si>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</si>
  <si>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</si>
  <si>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</si>
  <si>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</si>
  <si>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</si>
  <si>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</si>
  <si>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</si>
  <si>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</si>
  <si>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</si>
  <si>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</si>
  <si>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</si>
  <si>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</si>
  <si>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</si>
  <si>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</si>
  <si>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</si>
  <si>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</si>
  <si>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</si>
  <si>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</si>
  <si>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</si>
  <si>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</si>
  <si>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</si>
  <si>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</si>
  <si>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</si>
  <si>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</si>
  <si>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</si>
  <si>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</si>
  <si>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</si>
  <si>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</si>
  <si>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</si>
  <si>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</si>
  <si>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</si>
  <si>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</si>
  <si>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</si>
  <si>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</si>
  <si>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</si>
  <si>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</si>
  <si>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</si>
  <si>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</si>
  <si>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</si>
  <si>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</si>
  <si>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</si>
  <si>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</si>
  <si>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</si>
  <si>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</si>
  <si>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</si>
  <si>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</si>
  <si>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</si>
  <si>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</si>
  <si>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</si>
  <si>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</si>
  <si>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</si>
  <si>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</si>
  <si>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</si>
  <si>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</si>
  <si>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</si>
  <si>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</si>
  <si>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</si>
  <si>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</si>
  <si>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</si>
  <si>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</si>
  <si>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</si>
  <si>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</si>
  <si>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</si>
  <si>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</si>
  <si>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</si>
  <si>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</si>
  <si>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</si>
  <si>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</si>
  <si>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</si>
  <si>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</si>
  <si>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</si>
  <si>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</si>
  <si>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</si>
  <si>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</si>
  <si>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</si>
  <si>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</si>
  <si>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</si>
  <si>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</si>
  <si>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</si>
  <si>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</si>
  <si>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</si>
  <si>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</si>
  <si>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</si>
  <si>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</si>
  <si>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</si>
  <si>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</si>
  <si>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</si>
  <si>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</si>
  <si>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</si>
  <si>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</si>
  <si>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</si>
  <si>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</si>
  <si>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</si>
  <si>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</si>
  <si>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</si>
  <si>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</si>
  <si>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</si>
  <si>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</si>
  <si>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</si>
  <si>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</si>
  <si>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</si>
  <si>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</si>
  <si>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</si>
  <si>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</si>
  <si>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</si>
  <si>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</si>
  <si>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</si>
  <si>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</si>
  <si>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</si>
  <si>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</si>
  <si>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</si>
  <si>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</si>
  <si>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</si>
  <si>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</si>
  <si>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</si>
  <si>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</si>
  <si>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</si>
  <si>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</si>
  <si>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</si>
  <si>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</si>
  <si>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</si>
  <si>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</si>
  <si>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</si>
  <si>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</si>
  <si>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</si>
  <si>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</si>
  <si>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</si>
  <si>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</si>
  <si>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</si>
  <si>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</si>
  <si>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</si>
  <si>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</si>
  <si>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</si>
  <si>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</si>
  <si>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</si>
  <si>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</si>
  <si>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</si>
  <si>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</si>
  <si>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</si>
  <si>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</si>
  <si>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</si>
  <si>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</si>
  <si>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</si>
  <si>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</si>
  <si>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</si>
  <si>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</si>
  <si>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</si>
  <si>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</si>
  <si>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</si>
  <si>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</si>
  <si>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</si>
  <si>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</si>
  <si>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</si>
  <si>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</si>
  <si>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</si>
  <si>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</si>
  <si>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</si>
  <si>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</si>
  <si>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</si>
  <si>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</si>
  <si>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</si>
  <si>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</si>
  <si>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</si>
  <si>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</si>
  <si>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</si>
  <si>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</si>
  <si>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</si>
  <si>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</si>
  <si>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</si>
  <si>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</si>
  <si>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</si>
  <si>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</si>
  <si>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</si>
  <si>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</si>
  <si>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</si>
  <si>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</si>
  <si>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</si>
  <si>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</si>
  <si>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</si>
  <si>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</si>
  <si>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</si>
  <si>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</si>
  <si>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</si>
  <si>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</si>
  <si>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</si>
  <si>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</si>
  <si>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</si>
  <si>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</si>
  <si>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</si>
  <si>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</si>
  <si>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</si>
  <si>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</si>
  <si>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</si>
  <si>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</si>
  <si>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</si>
  <si>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</si>
  <si>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</si>
  <si>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</si>
  <si>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</si>
  <si>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</si>
  <si>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</si>
  <si>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</si>
  <si>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</si>
  <si>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</si>
  <si>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</si>
  <si>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</si>
  <si>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</si>
  <si>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</si>
  <si>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</si>
  <si>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</si>
  <si>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</si>
  <si>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</si>
  <si>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</si>
  <si>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</si>
  <si>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</si>
  <si>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</si>
  <si>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</si>
  <si>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</si>
  <si>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</si>
  <si>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</si>
  <si>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</si>
  <si>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</si>
  <si>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</si>
  <si>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</si>
  <si>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</si>
  <si>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</si>
  <si>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</si>
  <si>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</si>
  <si>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</si>
  <si>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</si>
  <si>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</si>
  <si>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</si>
  <si>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</si>
  <si>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</si>
  <si>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</si>
  <si>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</si>
  <si>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</si>
  <si>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</si>
  <si>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</si>
  <si>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</si>
  <si>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</si>
  <si>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</si>
  <si>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</si>
  <si>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</si>
  <si>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</si>
  <si>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</si>
  <si>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</si>
  <si>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</si>
  <si>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</si>
  <si>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</si>
  <si>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</si>
  <si>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</si>
  <si>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</si>
  <si>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</si>
  <si>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</si>
  <si>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</si>
  <si>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</si>
  <si>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</si>
  <si>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</si>
  <si>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</si>
  <si>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</si>
  <si>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</si>
  <si>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</si>
  <si>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</si>
  <si>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</si>
  <si>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</si>
  <si>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</si>
  <si>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</si>
  <si>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</si>
  <si>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</si>
  <si>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</si>
  <si>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</si>
  <si>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</si>
  <si>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</si>
  <si>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</si>
  <si>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</si>
  <si>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</si>
  <si>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</si>
  <si>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</si>
  <si>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</si>
  <si>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</si>
  <si>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</si>
  <si>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</si>
  <si>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</si>
  <si>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</si>
  <si>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</si>
  <si>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</si>
  <si>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</si>
  <si>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</si>
  <si>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</si>
  <si>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</si>
  <si>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</si>
  <si>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</si>
  <si>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</si>
  <si>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</si>
  <si>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</si>
  <si>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</si>
  <si>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</si>
  <si>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</si>
  <si>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</si>
  <si>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</si>
  <si>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</si>
  <si>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</si>
  <si>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</si>
  <si>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</si>
  <si>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</si>
  <si>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</si>
  <si>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</si>
  <si>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</si>
  <si>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</si>
  <si>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</si>
  <si>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</si>
  <si>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</si>
  <si>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</si>
  <si>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</si>
  <si>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</si>
  <si>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</si>
  <si>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</si>
  <si>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</si>
  <si>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</si>
  <si>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</si>
  <si>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</si>
  <si>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</si>
  <si>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</si>
  <si>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</si>
  <si>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</si>
  <si>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</si>
  <si>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</si>
  <si>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</si>
  <si>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</si>
  <si>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</si>
  <si>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</si>
  <si>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</si>
  <si>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</si>
  <si>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</si>
  <si>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</si>
  <si>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</si>
  <si>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</si>
  <si>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</si>
  <si>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</si>
  <si>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</si>
  <si>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</si>
  <si>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</si>
  <si>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</si>
  <si>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</si>
  <si>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</si>
  <si>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</si>
  <si>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</si>
  <si>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</si>
  <si>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</si>
  <si>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</si>
  <si>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</si>
  <si>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</si>
  <si>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</si>
  <si>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</si>
  <si>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</si>
  <si>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</si>
  <si>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</si>
  <si>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</si>
  <si>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</si>
  <si>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</si>
  <si>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</si>
  <si>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</si>
  <si>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</si>
  <si>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</si>
  <si>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</si>
  <si>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</si>
  <si>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</si>
  <si>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</si>
  <si>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</si>
  <si>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</si>
  <si>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</si>
  <si>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</si>
  <si>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</si>
  <si>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</si>
  <si>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>апрель, октябрь</t>
  </si>
  <si>
    <t xml:space="preserve"> сентябрь</t>
  </si>
  <si>
    <t xml:space="preserve"> февраль</t>
  </si>
  <si>
    <t xml:space="preserve"> март</t>
  </si>
  <si>
    <t xml:space="preserve"> июль</t>
  </si>
  <si>
    <t>июль, сентябрь</t>
  </si>
  <si>
    <t>дек, ноя, окт, фев, янв</t>
  </si>
  <si>
    <t>июнь, сентябрь</t>
  </si>
  <si>
    <t xml:space="preserve"> январь</t>
  </si>
  <si>
    <t>апрель, июль</t>
  </si>
  <si>
    <t>апр, мар, сен</t>
  </si>
  <si>
    <t>апрель, сентябрь</t>
  </si>
  <si>
    <t>1 | 2</t>
  </si>
  <si>
    <t>февраль, январь</t>
  </si>
  <si>
    <t>ноябрь, январь</t>
  </si>
  <si>
    <t>дек, мар, ноя, окт</t>
  </si>
  <si>
    <t>№ 16 по ул. Гагарина за 2016 год</t>
  </si>
  <si>
    <t xml:space="preserve"> апрель</t>
  </si>
  <si>
    <t xml:space="preserve"> июнь</t>
  </si>
  <si>
    <t xml:space="preserve"> октябрь</t>
  </si>
  <si>
    <t xml:space="preserve"> декабрь</t>
  </si>
  <si>
    <t>апр, май, ноя, янв</t>
  </si>
  <si>
    <t>5,4 | 2</t>
  </si>
  <si>
    <t>6 | 4</t>
  </si>
  <si>
    <t>3,2 | 22</t>
  </si>
  <si>
    <t>2,2 | 1</t>
  </si>
  <si>
    <t>120 | 2</t>
  </si>
  <si>
    <t>3 | 1</t>
  </si>
  <si>
    <t>4,4 | 1</t>
  </si>
  <si>
    <t>63,7 | 114</t>
  </si>
  <si>
    <t>63,7 | 24</t>
  </si>
  <si>
    <t>7,2 | 1</t>
  </si>
  <si>
    <t>63,84 | 4</t>
  </si>
  <si>
    <t>133 | 18</t>
  </si>
  <si>
    <t>133 | 15</t>
  </si>
  <si>
    <t>0,665 | 1</t>
  </si>
  <si>
    <t>33,25 | 21</t>
  </si>
  <si>
    <t>33,25 | 5</t>
  </si>
  <si>
    <t>33,25 | 7</t>
  </si>
  <si>
    <t>133 | 22</t>
  </si>
  <si>
    <t>6,8 | 8</t>
  </si>
  <si>
    <t>133 | 28</t>
  </si>
  <si>
    <t>6,8 | 11</t>
  </si>
  <si>
    <t>895,7 | 2</t>
  </si>
  <si>
    <t>895,7 | 27</t>
  </si>
  <si>
    <t>8,957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</si>
</sst>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749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65154.75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175410.18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163149.27000000002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163149.27000000002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163149.27000000002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77415.66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242658.13</v>
      </c>
      <c r="G28" s="18">
        <f>и_ср_начисл-и_ср_стоимость_факт</f>
        <v>-67247.950000000012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126424.77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191838.25999999998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205.89375736857008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363473.77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298269.88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153595.01999999999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487241.4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487241.4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726.43699071462856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15521.529999999999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14485.869999999999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8190.89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15521.529999999999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15521.529999999999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228.16569746494523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41023.549999999996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42390.21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22221.5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44293.96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44293.96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923.0234117959476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21811.81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21271.21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7830.85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21811.81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21811.81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topLeftCell="A2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749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15281.878055803112</v>
      </c>
      <c r="F6" s="40"/>
      <c r="I6" s="27">
        <f>E6/1.18</f>
        <v>12950.744115087384</v>
      </c>
      <c r="J6" s="29">
        <f>[1]сумма!$Q$6</f>
        <v>12959.079134999998</v>
      </c>
      <c r="K6" s="29">
        <f>J6-I6</f>
        <v>8.3350199126143707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259.34040000000005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0.17879999999999999</v>
      </c>
      <c r="E8" s="48">
        <v>259.34040000000005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643.92599999999993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3.4398</v>
      </c>
      <c r="E25" s="48">
        <v>643.92599999999993</v>
      </c>
      <c r="F25" s="49" t="s">
        <v>733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collapsed="1" x14ac:dyDescent="0.2">
      <c r="A36" s="42" t="s">
        <v>681</v>
      </c>
      <c r="B36" s="43"/>
      <c r="C36" s="43"/>
      <c r="D36" s="43"/>
      <c r="E36" s="51">
        <v>2956.0801860000001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>
        <v>1</v>
      </c>
      <c r="E40" s="48">
        <v>2956.0801860000001</v>
      </c>
      <c r="F40" s="49" t="s">
        <v>751</v>
      </c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1328.4558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0.96</v>
      </c>
      <c r="E43" s="48">
        <v>1328.4558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277.5853358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7.5</v>
      </c>
      <c r="E91" s="35">
        <v>277.5853358</v>
      </c>
      <c r="F91" s="33" t="s">
        <v>736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895.44606799999985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3.4398</v>
      </c>
      <c r="E101" s="35">
        <v>895.44606799999985</v>
      </c>
      <c r="F101" s="33" t="s">
        <v>733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6408.6462925031119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6.4000000000000001E-2</v>
      </c>
      <c r="E106" s="56">
        <v>86.741799999999984</v>
      </c>
      <c r="F106" s="49" t="s">
        <v>736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>
        <v>2</v>
      </c>
      <c r="E114" s="48">
        <v>6321.9044925031121</v>
      </c>
      <c r="F114" s="49" t="s">
        <v>752</v>
      </c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2512.3979734999998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6.4000000000000001E-2</v>
      </c>
      <c r="E120" s="56">
        <v>307.9092</v>
      </c>
      <c r="F120" s="49" t="s">
        <v>750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1</v>
      </c>
      <c r="E130" s="48">
        <v>2204.4887734999998</v>
      </c>
      <c r="F130" s="49" t="s">
        <v>750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36677.467409999997</v>
      </c>
      <c r="F197" s="75"/>
      <c r="I197" s="27">
        <f>E197/1.18</f>
        <v>31082.5995</v>
      </c>
      <c r="J197" s="29">
        <f>[1]сумма!$Q$11</f>
        <v>31082.599499999997</v>
      </c>
      <c r="K197" s="29">
        <f>J197-I197</f>
        <v>0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36677.467409999997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0.76800000000000024</v>
      </c>
      <c r="E199" s="35">
        <v>4647.8859519999987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5.0160000000000009</v>
      </c>
      <c r="E200" s="35">
        <v>10570.581599999998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2</v>
      </c>
      <c r="E209" s="35">
        <v>1131.0536</v>
      </c>
      <c r="F209" s="49" t="s">
        <v>753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2.496</v>
      </c>
      <c r="E210" s="35">
        <v>4372.7377999999999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23.209</v>
      </c>
      <c r="E211" s="35">
        <v>15415.641658000002</v>
      </c>
      <c r="F211" s="49" t="s">
        <v>737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734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16559.033281601682</v>
      </c>
      <c r="F266" s="75"/>
      <c r="I266" s="27">
        <f>E266/1.18</f>
        <v>14033.079052204816</v>
      </c>
      <c r="J266" s="29">
        <f>[1]сумма!$Q$15</f>
        <v>14033.079052204816</v>
      </c>
      <c r="K266" s="29">
        <f>J266-I266</f>
        <v>0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16559.033281601682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0.79800000000000004</v>
      </c>
      <c r="E268" s="35">
        <v>3510.2168000000001</v>
      </c>
      <c r="F268" s="33" t="s">
        <v>742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429.26039999999995</v>
      </c>
      <c r="F269" s="33" t="s">
        <v>742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1</v>
      </c>
      <c r="E271" s="35">
        <v>403.678</v>
      </c>
      <c r="F271" s="33" t="s">
        <v>750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737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5</v>
      </c>
      <c r="E296" s="35">
        <v>1183.7100039784805</v>
      </c>
      <c r="F296" s="33" t="s">
        <v>741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>
        <v>1</v>
      </c>
      <c r="E309" s="35">
        <v>354.28319999999997</v>
      </c>
      <c r="F309" s="33" t="s">
        <v>737</v>
      </c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4</v>
      </c>
      <c r="E313" s="35">
        <v>2743.1211556363637</v>
      </c>
      <c r="F313" s="33" t="s">
        <v>741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4</v>
      </c>
      <c r="E319" s="35">
        <v>1846.4875999999995</v>
      </c>
      <c r="F319" s="33" t="s">
        <v>754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107.27379999999999</v>
      </c>
      <c r="F329" s="33" t="s">
        <v>735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4</v>
      </c>
      <c r="E331" s="35">
        <v>1304.8869090909093</v>
      </c>
      <c r="F331" s="33" t="s">
        <v>741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31</v>
      </c>
      <c r="E335" s="35">
        <v>4312.0972128959274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31998.130800000003</v>
      </c>
      <c r="F338" s="75"/>
      <c r="I338" s="27">
        <f>E338/1.18</f>
        <v>27117.060000000005</v>
      </c>
      <c r="J338" s="29">
        <f>[1]сумма!$Q$17</f>
        <v>27117.06</v>
      </c>
      <c r="K338" s="29">
        <f>J338-I338</f>
        <v>0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31998.130800000003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755</v>
      </c>
      <c r="E340" s="84">
        <v>68.829399999999993</v>
      </c>
      <c r="F340" s="49" t="s">
        <v>740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756</v>
      </c>
      <c r="E342" s="48">
        <v>188.23360000000002</v>
      </c>
      <c r="F342" s="49" t="s">
        <v>743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757</v>
      </c>
      <c r="E343" s="84">
        <v>356.07679999999993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745</v>
      </c>
      <c r="E344" s="84">
        <v>12.602399999999999</v>
      </c>
      <c r="F344" s="49" t="s">
        <v>740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758</v>
      </c>
      <c r="E345" s="84">
        <v>6.7141999999999999</v>
      </c>
      <c r="F345" s="49" t="s">
        <v>734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759</v>
      </c>
      <c r="E346" s="48">
        <v>1016.4166</v>
      </c>
      <c r="F346" s="49" t="s">
        <v>744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760</v>
      </c>
      <c r="E347" s="48">
        <v>12.236599999999999</v>
      </c>
      <c r="F347" s="49" t="s">
        <v>734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761</v>
      </c>
      <c r="E348" s="84">
        <v>17.074599999999997</v>
      </c>
      <c r="F348" s="49" t="s">
        <v>734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762</v>
      </c>
      <c r="E349" s="48">
        <v>19877.395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763</v>
      </c>
      <c r="E351" s="48">
        <v>9604.6571999999996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764</v>
      </c>
      <c r="E353" s="84">
        <v>100.005</v>
      </c>
      <c r="F353" s="49" t="s">
        <v>734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765</v>
      </c>
      <c r="E354" s="48">
        <v>737.88939999999991</v>
      </c>
      <c r="F354" s="49" t="s">
        <v>743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32201.433638513248</v>
      </c>
      <c r="F355" s="75"/>
      <c r="I355" s="27">
        <f>E355/1.18</f>
        <v>27289.350541112923</v>
      </c>
      <c r="J355" s="29">
        <f>[1]сумма!$Q$19</f>
        <v>27334.060541112922</v>
      </c>
      <c r="K355" s="29">
        <f>J355-I355</f>
        <v>44.709999999999127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15750.227000000003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745</v>
      </c>
      <c r="E357" s="89">
        <v>66.445799999999991</v>
      </c>
      <c r="F357" s="49" t="s">
        <v>746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766</v>
      </c>
      <c r="E358" s="89">
        <v>1624.6121999999998</v>
      </c>
      <c r="F358" s="49" t="s">
        <v>739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767</v>
      </c>
      <c r="E359" s="89">
        <v>5913.393</v>
      </c>
      <c r="F359" s="49" t="s">
        <v>739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768</v>
      </c>
      <c r="E360" s="89">
        <v>198.44059999999996</v>
      </c>
      <c r="F360" s="49" t="s">
        <v>736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769</v>
      </c>
      <c r="E361" s="89">
        <v>430.66460000000001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770</v>
      </c>
      <c r="E362" s="89">
        <v>1412.5426</v>
      </c>
      <c r="F362" s="49" t="s">
        <v>747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771</v>
      </c>
      <c r="E364" s="89">
        <v>4758.8928000000005</v>
      </c>
      <c r="F364" s="49" t="s">
        <v>748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772</v>
      </c>
      <c r="E365" s="89">
        <v>1124.8232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773</v>
      </c>
      <c r="E371" s="89">
        <v>220.41219999999998</v>
      </c>
      <c r="F371" s="49" t="s">
        <v>748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16451.206638513246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774</v>
      </c>
      <c r="E375" s="93">
        <v>1405.5452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775</v>
      </c>
      <c r="E376" s="93">
        <v>53.772599999999997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776</v>
      </c>
      <c r="E380" s="95">
        <v>5943.5892000000003</v>
      </c>
      <c r="F380" s="49" t="s">
        <v>744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777</v>
      </c>
      <c r="E381" s="95">
        <v>8766.7981999999993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778</v>
      </c>
      <c r="E382" s="95">
        <v>273.21783851324824</v>
      </c>
      <c r="F382" s="49" t="s">
        <v>738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778</v>
      </c>
      <c r="E383" s="95">
        <v>8.2835999999999999</v>
      </c>
      <c r="F383" s="49" t="s">
        <v>738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10857.026600000001</v>
      </c>
      <c r="F386" s="75"/>
      <c r="I386" s="27">
        <f>E386/1.18</f>
        <v>9200.8700000000008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10857.026600000001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9708.3673999999992</v>
      </c>
      <c r="F388" s="75"/>
      <c r="I388" s="27">
        <f>E388/1.18</f>
        <v>8227.43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9708.3673999999992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89374.774455846273</v>
      </c>
      <c r="F390" s="75"/>
      <c r="I390" s="27">
        <f>E390/1.18</f>
        <v>75741.334284615485</v>
      </c>
      <c r="J390" s="27">
        <f>SUM(I6:I390)</f>
        <v>205642.46749302058</v>
      </c>
      <c r="K390" s="27">
        <f>J390*1.01330668353499*1.18</f>
        <v>245887.0863405795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89374.774455846273</v>
      </c>
      <c r="F391" s="49" t="s">
        <v>731</v>
      </c>
      <c r="I391" s="27">
        <f>E6+E197+E232+E266+E338+E355+E386+E388+E390</f>
        <v>242658.11164176429</v>
      </c>
      <c r="J391" s="27">
        <f>I391-K391</f>
        <v>-96505.664596957446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2017-05-18T04:10:05Z</dcterms:modified>
</cp:coreProperties>
</file>